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4"/>
  </bookViews>
  <sheets>
    <sheet name="allgemein" sheetId="4" r:id="rId1"/>
    <sheet name="partch" sheetId="9" r:id="rId2"/>
    <sheet name="11Oberton" sheetId="10" r:id="rId3"/>
    <sheet name="Studie2" sheetId="11" r:id="rId4"/>
    <sheet name="Cousto" sheetId="12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2"/>
  <c r="B8" i="1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B3"/>
  <c r="B30" i="12"/>
  <c r="B31"/>
  <c r="B32"/>
  <c r="B33"/>
  <c r="B34"/>
  <c r="B35"/>
  <c r="B36"/>
  <c r="B37"/>
  <c r="B38"/>
  <c r="B39"/>
  <c r="B40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9"/>
  <c r="A39"/>
  <c r="A40" s="1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0"/>
  <c r="B4"/>
  <c r="AH6" i="9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AG6"/>
  <c r="C20" i="10"/>
  <c r="E20" s="1"/>
  <c r="C16"/>
  <c r="C22"/>
  <c r="E22" s="1"/>
  <c r="C14"/>
  <c r="C10"/>
  <c r="C8"/>
  <c r="E8" s="1"/>
  <c r="D8"/>
  <c r="D9"/>
  <c r="E9" s="1"/>
  <c r="D10"/>
  <c r="D11"/>
  <c r="D12"/>
  <c r="D13"/>
  <c r="D14"/>
  <c r="E14" s="1"/>
  <c r="D15"/>
  <c r="D16"/>
  <c r="D17"/>
  <c r="E17" s="1"/>
  <c r="D18"/>
  <c r="D19"/>
  <c r="D20"/>
  <c r="D21"/>
  <c r="D22"/>
  <c r="D7"/>
  <c r="E7" s="1"/>
  <c r="E12"/>
  <c r="E15"/>
  <c r="E16"/>
  <c r="E18"/>
  <c r="E19"/>
  <c r="E21"/>
  <c r="AE6" i="9"/>
  <c r="AF6"/>
  <c r="O6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N6"/>
  <c r="E13" i="10" l="1"/>
  <c r="E11"/>
  <c r="E10"/>
  <c r="K8" i="4"/>
  <c r="K7"/>
  <c r="K6"/>
  <c r="G8"/>
  <c r="G9"/>
  <c r="O15"/>
  <c r="N15"/>
  <c r="N14"/>
  <c r="O14" s="1"/>
  <c r="O13"/>
  <c r="N13"/>
  <c r="N12"/>
  <c r="O12" s="1"/>
  <c r="O11"/>
  <c r="N11"/>
  <c r="N10"/>
  <c r="O10" s="1"/>
  <c r="O9"/>
  <c r="N9"/>
  <c r="N8"/>
  <c r="O8" s="1"/>
  <c r="O7"/>
  <c r="N7"/>
  <c r="G7"/>
  <c r="O6"/>
  <c r="N6"/>
  <c r="G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6" i="12"/>
</calcChain>
</file>

<file path=xl/sharedStrings.xml><?xml version="1.0" encoding="utf-8"?>
<sst xmlns="http://schemas.openxmlformats.org/spreadsheetml/2006/main" count="230" uniqueCount="128">
  <si>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</si>
  <si>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</si>
  <si>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</si>
  <si>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</si>
  <si>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</si>
  <si>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</si>
  <si>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</si>
  <si>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</si>
  <si>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</si>
  <si>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</si>
  <si>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</si>
  <si>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</si>
  <si>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</si>
  <si>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</si>
  <si>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</si>
  <si>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</si>
  <si>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</si>
  <si>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</si>
  <si>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</si>
  <si>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</si>
  <si>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</si>
  <si>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</si>
  <si>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</si>
  <si>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</si>
  <si>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</si>
  <si>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</si>
  <si>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</si>
  <si>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</si>
  <si>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</si>
  <si>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</si>
  <si>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</si>
  <si>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</si>
  <si>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</si>
  <si>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</si>
  <si>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</si>
  <si>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</si>
  <si>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</si>
  <si>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</si>
  <si>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Erläuterung zu MSB und LSB auf dem Blatt "MIDI".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</si>
  <si>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</si>
  <si>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</si>
  <si>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</si>
  <si>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nach Cent aufgelöst ergibt: Cent = 1200*LN(Intervall)/LN(2)</t>
  </si>
  <si>
    <t>frqu1/frqu2 = Intervall = POTENZ(2;Cent/1200) = 1200te Wurzel aus 2 hoch Cent</t>
  </si>
  <si>
    <t>beide Seiten logarithmieren: LN(Intervall) = (Cent/1200)*LN(Intervall)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</si>
  <si>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</si>
  <si>
    <t>150.6</t>
  </si>
  <si>
    <t>165.0</t>
  </si>
  <si>
    <t>182.4</t>
  </si>
  <si>
    <t>203.9</t>
  </si>
  <si>
    <t>231.2</t>
  </si>
  <si>
    <t>266.9</t>
  </si>
  <si>
    <t>315.6</t>
  </si>
  <si>
    <t>347.4</t>
  </si>
  <si>
    <t>386.3</t>
  </si>
  <si>
    <t>417.5</t>
  </si>
  <si>
    <t>435.1</t>
  </si>
  <si>
    <t>498.0</t>
  </si>
  <si>
    <t>551.3</t>
  </si>
  <si>
    <t xml:space="preserve">582.5 </t>
  </si>
  <si>
    <t>617.5</t>
  </si>
  <si>
    <t>648.7</t>
  </si>
  <si>
    <t>702.0</t>
  </si>
  <si>
    <t>764.9</t>
  </si>
  <si>
    <t>782.5</t>
  </si>
  <si>
    <t>813.7</t>
  </si>
  <si>
    <t>852.6</t>
  </si>
  <si>
    <t>884.4</t>
  </si>
  <si>
    <t>933.1</t>
  </si>
  <si>
    <t>968.8</t>
  </si>
  <si>
    <t>996.1</t>
  </si>
  <si>
    <t>1017.6</t>
  </si>
  <si>
    <t>1035.0</t>
  </si>
  <si>
    <t>1049.4</t>
  </si>
  <si>
    <t>Harry Partch</t>
  </si>
  <si>
    <t>53.2</t>
  </si>
  <si>
    <t>84.5</t>
  </si>
  <si>
    <t>111.7</t>
  </si>
  <si>
    <t>294.1</t>
  </si>
  <si>
    <t>470.8</t>
  </si>
  <si>
    <t>519.5</t>
  </si>
  <si>
    <t>680.5</t>
  </si>
  <si>
    <t>729.2</t>
  </si>
  <si>
    <t>905.9</t>
  </si>
  <si>
    <t>1088.3</t>
  </si>
  <si>
    <t>1115.5</t>
  </si>
  <si>
    <t>1146.8</t>
  </si>
  <si>
    <t>1178.5</t>
  </si>
  <si>
    <t>temp</t>
  </si>
  <si>
    <t>Centabw.</t>
  </si>
  <si>
    <t>rein</t>
  </si>
  <si>
    <t>d</t>
  </si>
  <si>
    <t>a</t>
  </si>
  <si>
    <t>d'</t>
  </si>
  <si>
    <t>f#'</t>
  </si>
  <si>
    <t>a'</t>
  </si>
  <si>
    <t>c"</t>
  </si>
  <si>
    <t>d"</t>
  </si>
  <si>
    <t>e"</t>
  </si>
  <si>
    <t>f#"</t>
  </si>
  <si>
    <t>a"</t>
  </si>
  <si>
    <t>c³</t>
  </si>
  <si>
    <t>d³</t>
  </si>
  <si>
    <t>c#³</t>
  </si>
  <si>
    <t>g#</t>
  </si>
  <si>
    <t>b"</t>
  </si>
  <si>
    <t>h</t>
  </si>
  <si>
    <t>e</t>
  </si>
  <si>
    <t>f#</t>
  </si>
  <si>
    <t>c#</t>
  </si>
  <si>
    <t>Skala:</t>
  </si>
  <si>
    <t>Der 11. Oberton - Bayreutherskala</t>
  </si>
  <si>
    <t>Akkorde</t>
  </si>
  <si>
    <t>c</t>
  </si>
  <si>
    <t>D7</t>
  </si>
  <si>
    <t>E7</t>
  </si>
  <si>
    <t>f#min7</t>
  </si>
  <si>
    <t>g#verm.</t>
  </si>
  <si>
    <t>Stockhausens Studie II</t>
  </si>
  <si>
    <t>Cousto</t>
  </si>
  <si>
    <t xml:space="preserve">Jahr = </t>
  </si>
  <si>
    <t>Sekunden</t>
  </si>
  <si>
    <t>2 hoch 30 =</t>
  </si>
  <si>
    <t>Jahreston =</t>
  </si>
  <si>
    <t xml:space="preserve">hörbarer Jahreston  = </t>
  </si>
  <si>
    <t>Obertonreihe</t>
  </si>
  <si>
    <t>Tonvorrat</t>
  </si>
  <si>
    <t>Intervall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</si>
</sst>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0.0000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4" borderId="0" xfId="0" applyNumberFormat="1" applyFill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2" applyAlignment="1" applyProtection="1">
      <alignment wrapText="1"/>
    </xf>
    <xf numFmtId="16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" fontId="5" fillId="0" borderId="0" xfId="2" applyNumberFormat="1" applyAlignment="1" applyProtection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2" fontId="4" fillId="0" borderId="0" xfId="0" applyNumberFormat="1" applyFont="1" applyAlignment="1">
      <alignment horizontal="center" wrapText="1"/>
    </xf>
    <xf numFmtId="2" fontId="0" fillId="0" borderId="0" xfId="1" applyNumberFormat="1" applyFont="1" applyAlignment="1">
      <alignment horizontal="center" wrapText="1"/>
    </xf>
    <xf numFmtId="166" fontId="5" fillId="0" borderId="0" xfId="2" applyNumberFormat="1" applyAlignment="1" applyProtection="1">
      <alignment horizontal="center" wrapText="1"/>
    </xf>
    <xf numFmtId="166" fontId="0" fillId="0" borderId="0" xfId="0" applyNumberFormat="1"/>
    <xf numFmtId="12" fontId="0" fillId="0" borderId="0" xfId="0" applyNumberFormat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Dezimal" xfId="1" builtinId="3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opLeftCell="A34" workbookViewId="0">
      <selection activeCell="B57" sqref="B57"/>
    </sheetView>
  </sheetViews>
  <sheetFormatPr baseColWidth="10" defaultRowHeight="15"/>
  <cols>
    <col min="11" max="11" width="12" customWidth="1"/>
    <col min="16" max="16" width="3.7109375" customWidth="1"/>
  </cols>
  <sheetData>
    <row r="1" spans="1:17" ht="18.75">
      <c r="A1" s="16" t="s">
        <v>32</v>
      </c>
      <c r="B1" s="19"/>
      <c r="C1" s="14"/>
      <c r="E1" s="5"/>
      <c r="F1" s="5"/>
      <c r="G1" s="5"/>
    </row>
    <row r="2" spans="1:17" ht="18.75">
      <c r="A2" s="16"/>
      <c r="B2" s="19"/>
      <c r="C2" s="15"/>
      <c r="E2" s="5"/>
      <c r="F2" s="5"/>
      <c r="G2" s="5"/>
    </row>
    <row r="3" spans="1:17">
      <c r="B3" s="19"/>
      <c r="C3" s="15"/>
      <c r="E3" s="18" t="s">
        <v>33</v>
      </c>
      <c r="F3" s="18"/>
      <c r="G3" s="18"/>
      <c r="I3" s="12" t="s">
        <v>34</v>
      </c>
      <c r="J3" s="12"/>
      <c r="K3" s="12"/>
      <c r="M3" s="12" t="s">
        <v>35</v>
      </c>
      <c r="N3" s="12"/>
      <c r="O3" s="12"/>
    </row>
    <row r="4" spans="1:17">
      <c r="A4" t="s">
        <v>7</v>
      </c>
      <c r="B4" s="19" t="s">
        <v>1</v>
      </c>
      <c r="C4" s="17"/>
      <c r="E4" s="6" t="s">
        <v>20</v>
      </c>
      <c r="F4" s="6" t="s">
        <v>21</v>
      </c>
      <c r="G4" s="6" t="s">
        <v>19</v>
      </c>
      <c r="I4" s="9" t="s">
        <v>20</v>
      </c>
      <c r="J4" s="9" t="s">
        <v>19</v>
      </c>
      <c r="K4" s="9" t="s">
        <v>21</v>
      </c>
      <c r="M4" s="8" t="s">
        <v>19</v>
      </c>
      <c r="N4" s="8" t="s">
        <v>22</v>
      </c>
      <c r="O4" s="8" t="s">
        <v>23</v>
      </c>
      <c r="Q4" s="24" t="s">
        <v>38</v>
      </c>
    </row>
    <row r="5" spans="1:17">
      <c r="A5" t="s">
        <v>18</v>
      </c>
      <c r="B5" s="19">
        <v>55</v>
      </c>
      <c r="C5" s="2"/>
      <c r="E5" s="6"/>
      <c r="F5" s="6"/>
      <c r="G5" s="6"/>
      <c r="I5" s="10"/>
      <c r="J5" s="10"/>
      <c r="K5" s="10"/>
      <c r="M5" s="6"/>
      <c r="N5" s="6"/>
      <c r="O5" s="6"/>
    </row>
    <row r="6" spans="1:17">
      <c r="A6" t="s">
        <v>8</v>
      </c>
      <c r="B6" s="19">
        <f>B5*2^(1/12)</f>
        <v>58.270470189761241</v>
      </c>
      <c r="C6" s="3"/>
      <c r="E6" s="6">
        <v>55</v>
      </c>
      <c r="F6" s="37">
        <v>58.270473000000003</v>
      </c>
      <c r="G6" s="37">
        <f>1200*(LN(F6/E6)/LN(2))</f>
        <v>100.00008349307815</v>
      </c>
      <c r="I6" s="10">
        <v>55</v>
      </c>
      <c r="J6" s="10">
        <v>100</v>
      </c>
      <c r="K6" s="11">
        <f xml:space="preserve"> I6*POWER(2,J6/1200)</f>
        <v>58.270470189761241</v>
      </c>
      <c r="M6" s="6">
        <v>-200</v>
      </c>
      <c r="N6" s="7">
        <f>V4*(128/400)+64</f>
        <v>64</v>
      </c>
      <c r="O6" s="7">
        <f>128*(N6-INT(N6))</f>
        <v>0</v>
      </c>
    </row>
    <row r="7" spans="1:17">
      <c r="A7" t="s">
        <v>9</v>
      </c>
      <c r="B7" s="19">
        <f t="shared" ref="B7:B70" si="0">B6*2^(1/12)</f>
        <v>61.735412657015516</v>
      </c>
      <c r="C7" s="2"/>
      <c r="E7" s="6">
        <v>220</v>
      </c>
      <c r="F7" s="6">
        <v>330</v>
      </c>
      <c r="G7" s="37">
        <f>1200*(LN(F7/E7)/LN(2))</f>
        <v>701.95500086538743</v>
      </c>
      <c r="I7" s="10">
        <v>220</v>
      </c>
      <c r="J7" s="10">
        <v>700</v>
      </c>
      <c r="K7" s="11">
        <f t="shared" ref="K7:K8" si="1" xml:space="preserve"> I7*POWER(2,J7/1200)</f>
        <v>329.62755691286992</v>
      </c>
      <c r="M7" s="6">
        <v>-100</v>
      </c>
      <c r="N7" s="7">
        <f t="shared" ref="N7:N15" si="2">M7*(128/400)+64</f>
        <v>32</v>
      </c>
      <c r="O7" s="7">
        <f t="shared" ref="O7:O15" si="3">128*(N7-INT(N7))</f>
        <v>0</v>
      </c>
    </row>
    <row r="8" spans="1:17">
      <c r="A8" s="12" t="s">
        <v>24</v>
      </c>
      <c r="B8" s="23">
        <f t="shared" si="0"/>
        <v>65.40639132514967</v>
      </c>
      <c r="C8" s="13"/>
      <c r="E8" s="6">
        <v>5</v>
      </c>
      <c r="F8" s="21">
        <v>6</v>
      </c>
      <c r="G8" s="37">
        <f>1200*(LN(F8/E8)/LN(2))</f>
        <v>315.64128700055255</v>
      </c>
      <c r="I8" s="10">
        <v>220</v>
      </c>
      <c r="J8" s="10">
        <v>702</v>
      </c>
      <c r="K8" s="36">
        <f t="shared" si="1"/>
        <v>330.00857764287997</v>
      </c>
      <c r="M8" s="6">
        <v>0</v>
      </c>
      <c r="N8" s="7">
        <f t="shared" si="2"/>
        <v>64</v>
      </c>
      <c r="O8" s="7">
        <f t="shared" si="3"/>
        <v>0</v>
      </c>
    </row>
    <row r="9" spans="1:17">
      <c r="A9" t="s">
        <v>10</v>
      </c>
      <c r="B9" s="19">
        <f t="shared" si="0"/>
        <v>69.295657744218033</v>
      </c>
      <c r="C9" s="3"/>
      <c r="E9" s="21">
        <v>8</v>
      </c>
      <c r="F9" s="21">
        <v>11</v>
      </c>
      <c r="G9" s="37">
        <f>1200*(LN(F9/E9)/LN(2))</f>
        <v>551.31794236475673</v>
      </c>
      <c r="I9" s="4"/>
      <c r="J9" s="4"/>
      <c r="K9" s="11"/>
      <c r="M9" s="6">
        <v>1</v>
      </c>
      <c r="N9" s="7">
        <f t="shared" si="2"/>
        <v>64.319999999999993</v>
      </c>
      <c r="O9" s="7">
        <f t="shared" si="3"/>
        <v>40.959999999999127</v>
      </c>
    </row>
    <row r="10" spans="1:17">
      <c r="A10" t="s">
        <v>11</v>
      </c>
      <c r="B10" s="19">
        <f t="shared" si="0"/>
        <v>73.416191979351908</v>
      </c>
      <c r="C10" s="2"/>
      <c r="E10" s="6"/>
      <c r="F10" s="5"/>
      <c r="G10" s="7"/>
      <c r="I10" s="4"/>
      <c r="J10" s="4"/>
      <c r="K10" s="11"/>
      <c r="M10" s="6">
        <v>10</v>
      </c>
      <c r="N10" s="7">
        <f t="shared" si="2"/>
        <v>67.2</v>
      </c>
      <c r="O10" s="7">
        <f t="shared" si="3"/>
        <v>25.600000000000364</v>
      </c>
    </row>
    <row r="11" spans="1:17">
      <c r="A11" t="s">
        <v>12</v>
      </c>
      <c r="B11" s="19">
        <f t="shared" si="0"/>
        <v>77.781745930520245</v>
      </c>
      <c r="C11" s="3"/>
      <c r="E11" s="6"/>
      <c r="F11" s="6"/>
      <c r="G11" s="7"/>
      <c r="I11" s="4"/>
      <c r="J11" s="4"/>
      <c r="K11" s="11"/>
      <c r="M11" s="6">
        <v>50</v>
      </c>
      <c r="N11" s="7">
        <f t="shared" si="2"/>
        <v>80</v>
      </c>
      <c r="O11" s="7">
        <f t="shared" si="3"/>
        <v>0</v>
      </c>
    </row>
    <row r="12" spans="1:17">
      <c r="A12" t="s">
        <v>13</v>
      </c>
      <c r="B12" s="19">
        <f t="shared" si="0"/>
        <v>82.406889228217509</v>
      </c>
      <c r="C12" s="2"/>
      <c r="E12" s="5"/>
      <c r="F12" s="5"/>
      <c r="G12" s="5"/>
      <c r="K12" s="1"/>
      <c r="M12" s="6">
        <v>51</v>
      </c>
      <c r="N12" s="7">
        <f t="shared" si="2"/>
        <v>80.319999999999993</v>
      </c>
      <c r="O12" s="7">
        <f t="shared" si="3"/>
        <v>40.959999999999127</v>
      </c>
    </row>
    <row r="13" spans="1:17">
      <c r="A13" t="s">
        <v>14</v>
      </c>
      <c r="B13" s="19">
        <f t="shared" si="0"/>
        <v>87.307057858251</v>
      </c>
      <c r="C13" s="2"/>
      <c r="E13" s="5"/>
      <c r="F13" s="5"/>
      <c r="G13" s="5"/>
      <c r="M13" s="6">
        <v>99</v>
      </c>
      <c r="N13" s="7">
        <f t="shared" si="2"/>
        <v>95.68</v>
      </c>
      <c r="O13" s="7">
        <f t="shared" si="3"/>
        <v>87.040000000000873</v>
      </c>
    </row>
    <row r="14" spans="1:17">
      <c r="A14" t="s">
        <v>15</v>
      </c>
      <c r="B14" s="19">
        <f t="shared" si="0"/>
        <v>92.498605677908628</v>
      </c>
      <c r="C14" s="3"/>
      <c r="E14" s="25" t="s">
        <v>45</v>
      </c>
      <c r="F14" s="26"/>
      <c r="G14" s="26"/>
      <c r="H14" s="27"/>
      <c r="I14" s="27"/>
      <c r="J14" s="27"/>
      <c r="K14" s="28"/>
      <c r="M14" s="6">
        <v>100</v>
      </c>
      <c r="N14" s="7">
        <f t="shared" si="2"/>
        <v>96</v>
      </c>
      <c r="O14" s="7">
        <f t="shared" si="3"/>
        <v>0</v>
      </c>
    </row>
    <row r="15" spans="1:17">
      <c r="A15" t="s">
        <v>16</v>
      </c>
      <c r="B15" s="19">
        <f t="shared" si="0"/>
        <v>97.998858995437359</v>
      </c>
      <c r="C15" s="2"/>
      <c r="E15" s="29" t="s">
        <v>43</v>
      </c>
      <c r="F15" s="30"/>
      <c r="G15" s="30"/>
      <c r="H15" s="15"/>
      <c r="I15" s="15"/>
      <c r="J15" s="15"/>
      <c r="K15" s="31"/>
      <c r="M15" s="6">
        <v>200</v>
      </c>
      <c r="N15" s="7">
        <f t="shared" si="2"/>
        <v>128</v>
      </c>
      <c r="O15" s="7">
        <f t="shared" si="3"/>
        <v>0</v>
      </c>
    </row>
    <row r="16" spans="1:17">
      <c r="A16" t="s">
        <v>17</v>
      </c>
      <c r="B16" s="19">
        <f t="shared" si="0"/>
        <v>103.82617439498632</v>
      </c>
      <c r="C16" s="3"/>
      <c r="E16" s="29" t="s">
        <v>44</v>
      </c>
      <c r="F16" s="30"/>
      <c r="G16" s="30"/>
      <c r="H16" s="15"/>
      <c r="I16" s="15"/>
      <c r="J16" s="15"/>
      <c r="K16" s="31"/>
      <c r="M16" s="6"/>
      <c r="N16" s="7"/>
      <c r="O16" s="7"/>
    </row>
    <row r="17" spans="1:15">
      <c r="A17" t="s">
        <v>3</v>
      </c>
      <c r="B17" s="19">
        <f t="shared" si="0"/>
        <v>110.00000000000004</v>
      </c>
      <c r="C17" s="2"/>
      <c r="E17" s="32" t="s">
        <v>42</v>
      </c>
      <c r="F17" s="33"/>
      <c r="G17" s="33"/>
      <c r="H17" s="34"/>
      <c r="I17" s="34"/>
      <c r="J17" s="34"/>
      <c r="K17" s="35"/>
      <c r="M17" s="4"/>
      <c r="N17" s="7"/>
      <c r="O17" s="7"/>
    </row>
    <row r="18" spans="1:15">
      <c r="A18" t="s">
        <v>8</v>
      </c>
      <c r="B18" s="19">
        <f t="shared" si="0"/>
        <v>116.54094037952252</v>
      </c>
      <c r="C18" s="3"/>
      <c r="F18" s="5"/>
      <c r="G18" s="5"/>
      <c r="M18" s="4"/>
      <c r="N18" s="7"/>
      <c r="O18" s="7"/>
    </row>
    <row r="19" spans="1:15">
      <c r="A19" t="s">
        <v>9</v>
      </c>
      <c r="B19" s="19">
        <f t="shared" si="0"/>
        <v>123.47082531403107</v>
      </c>
      <c r="C19" s="2"/>
      <c r="E19" s="5"/>
      <c r="F19" s="5"/>
      <c r="G19" s="5"/>
      <c r="M19" s="4"/>
      <c r="N19" s="7"/>
      <c r="O19" s="7"/>
    </row>
    <row r="20" spans="1:15">
      <c r="A20" s="12" t="s">
        <v>25</v>
      </c>
      <c r="B20" s="20">
        <f t="shared" si="0"/>
        <v>130.81278265029937</v>
      </c>
      <c r="C20" s="13"/>
      <c r="E20" s="5"/>
      <c r="F20" s="5"/>
      <c r="G20" s="5"/>
    </row>
    <row r="21" spans="1:15">
      <c r="A21" t="s">
        <v>10</v>
      </c>
      <c r="B21" s="19">
        <f t="shared" si="0"/>
        <v>138.59131548843609</v>
      </c>
      <c r="C21" s="3"/>
      <c r="E21" s="22" t="s">
        <v>41</v>
      </c>
      <c r="F21" s="5"/>
      <c r="G21" s="5"/>
    </row>
    <row r="22" spans="1:15">
      <c r="A22" t="s">
        <v>11</v>
      </c>
      <c r="B22" s="19">
        <f>B21*2^(1/12)</f>
        <v>146.83238395870384</v>
      </c>
      <c r="C22" s="2"/>
      <c r="E22" s="22" t="s">
        <v>36</v>
      </c>
      <c r="F22" s="5"/>
      <c r="G22" s="5"/>
    </row>
    <row r="23" spans="1:15">
      <c r="A23" t="s">
        <v>12</v>
      </c>
      <c r="B23" s="19">
        <f t="shared" si="0"/>
        <v>155.56349186104052</v>
      </c>
      <c r="C23" s="3"/>
      <c r="E23" s="22" t="s">
        <v>37</v>
      </c>
      <c r="F23" s="5"/>
      <c r="G23" s="5"/>
    </row>
    <row r="24" spans="1:15">
      <c r="A24" t="s">
        <v>13</v>
      </c>
      <c r="B24" s="19">
        <f t="shared" si="0"/>
        <v>164.81377845643505</v>
      </c>
      <c r="C24" s="2"/>
      <c r="E24" s="22" t="s">
        <v>39</v>
      </c>
      <c r="F24" s="5"/>
      <c r="G24" s="5"/>
    </row>
    <row r="25" spans="1:15">
      <c r="A25" t="s">
        <v>14</v>
      </c>
      <c r="B25" s="19">
        <f t="shared" si="0"/>
        <v>174.61411571650203</v>
      </c>
      <c r="C25" s="2"/>
      <c r="E25" s="22" t="s">
        <v>40</v>
      </c>
      <c r="F25" s="5"/>
      <c r="G25" s="5"/>
    </row>
    <row r="26" spans="1:15">
      <c r="A26" t="s">
        <v>15</v>
      </c>
      <c r="B26" s="19">
        <f t="shared" si="0"/>
        <v>184.99721135581729</v>
      </c>
      <c r="C26" s="3"/>
      <c r="E26" s="5"/>
      <c r="F26" s="5"/>
      <c r="G26" s="5"/>
    </row>
    <row r="27" spans="1:15">
      <c r="A27" t="s">
        <v>16</v>
      </c>
      <c r="B27" s="19">
        <f t="shared" si="0"/>
        <v>195.99771799087475</v>
      </c>
      <c r="C27" s="2"/>
      <c r="E27" s="5"/>
      <c r="F27" s="5"/>
      <c r="G27" s="5"/>
    </row>
    <row r="28" spans="1:15">
      <c r="A28" t="s">
        <v>17</v>
      </c>
      <c r="B28" s="19">
        <f t="shared" si="0"/>
        <v>207.65234878997268</v>
      </c>
      <c r="C28" s="3"/>
      <c r="E28" s="5"/>
      <c r="F28" s="5"/>
      <c r="G28" s="5"/>
    </row>
    <row r="29" spans="1:15">
      <c r="A29" t="s">
        <v>2</v>
      </c>
      <c r="B29" s="19">
        <f t="shared" si="0"/>
        <v>220.00000000000011</v>
      </c>
      <c r="C29" s="2"/>
      <c r="E29" s="5"/>
      <c r="F29" s="5"/>
      <c r="G29" s="5"/>
    </row>
    <row r="30" spans="1:15">
      <c r="A30" t="s">
        <v>8</v>
      </c>
      <c r="B30" s="19">
        <f t="shared" si="0"/>
        <v>233.08188075904508</v>
      </c>
      <c r="C30" s="3"/>
      <c r="E30" s="5"/>
      <c r="F30" s="5"/>
      <c r="G30" s="5"/>
    </row>
    <row r="31" spans="1:15">
      <c r="A31" t="s">
        <v>9</v>
      </c>
      <c r="B31" s="19">
        <f t="shared" si="0"/>
        <v>246.94165062806221</v>
      </c>
      <c r="C31" s="2"/>
      <c r="E31" s="5"/>
      <c r="F31" s="5"/>
      <c r="G31" s="5"/>
    </row>
    <row r="32" spans="1:15">
      <c r="A32" s="12" t="s">
        <v>28</v>
      </c>
      <c r="B32" s="20">
        <f t="shared" si="0"/>
        <v>261.62556530059879</v>
      </c>
      <c r="C32" s="13"/>
      <c r="E32" s="5"/>
      <c r="F32" s="5"/>
      <c r="G32" s="5"/>
    </row>
    <row r="33" spans="1:7">
      <c r="A33" t="s">
        <v>10</v>
      </c>
      <c r="B33" s="19">
        <f t="shared" si="0"/>
        <v>277.1826309768723</v>
      </c>
      <c r="C33" s="3"/>
      <c r="E33" s="5"/>
      <c r="F33" s="5"/>
      <c r="G33" s="5"/>
    </row>
    <row r="34" spans="1:7">
      <c r="A34" t="s">
        <v>11</v>
      </c>
      <c r="B34" s="19">
        <f t="shared" si="0"/>
        <v>293.6647679174078</v>
      </c>
      <c r="C34" s="2"/>
      <c r="E34" s="5"/>
      <c r="F34" s="5"/>
      <c r="G34" s="5"/>
    </row>
    <row r="35" spans="1:7">
      <c r="A35" t="s">
        <v>12</v>
      </c>
      <c r="B35" s="19">
        <f t="shared" si="0"/>
        <v>311.12698372208121</v>
      </c>
      <c r="C35" s="3"/>
      <c r="E35" s="5"/>
      <c r="F35" s="5"/>
      <c r="G35" s="5"/>
    </row>
    <row r="36" spans="1:7">
      <c r="A36" t="s">
        <v>13</v>
      </c>
      <c r="B36" s="19">
        <f t="shared" si="0"/>
        <v>329.62755691287026</v>
      </c>
      <c r="C36" s="2"/>
      <c r="E36" s="5"/>
      <c r="F36" s="5"/>
      <c r="G36" s="5"/>
    </row>
    <row r="37" spans="1:7">
      <c r="A37" t="s">
        <v>14</v>
      </c>
      <c r="B37" s="19">
        <f t="shared" si="0"/>
        <v>349.22823143300423</v>
      </c>
      <c r="C37" s="2"/>
      <c r="E37" s="5"/>
      <c r="F37" s="5"/>
      <c r="G37" s="5"/>
    </row>
    <row r="38" spans="1:7">
      <c r="A38" t="s">
        <v>15</v>
      </c>
      <c r="B38" s="19">
        <f t="shared" si="0"/>
        <v>369.9944227116348</v>
      </c>
      <c r="C38" s="3"/>
      <c r="E38" s="5"/>
      <c r="F38" s="5"/>
      <c r="G38" s="5"/>
    </row>
    <row r="39" spans="1:7">
      <c r="A39" t="s">
        <v>16</v>
      </c>
      <c r="B39" s="19">
        <f t="shared" si="0"/>
        <v>391.99543598174972</v>
      </c>
      <c r="C39" s="2"/>
      <c r="E39" s="5"/>
      <c r="F39" s="5"/>
      <c r="G39" s="5"/>
    </row>
    <row r="40" spans="1:7">
      <c r="A40" t="s">
        <v>17</v>
      </c>
      <c r="B40" s="19">
        <f t="shared" si="0"/>
        <v>415.30469757994558</v>
      </c>
      <c r="C40" s="3"/>
      <c r="E40" s="5"/>
      <c r="F40" s="5"/>
      <c r="G40" s="5"/>
    </row>
    <row r="41" spans="1:7">
      <c r="A41" t="s">
        <v>0</v>
      </c>
      <c r="B41" s="19">
        <f t="shared" si="0"/>
        <v>440.00000000000051</v>
      </c>
      <c r="C41" s="2"/>
      <c r="E41" s="5"/>
      <c r="F41" s="5"/>
      <c r="G41" s="5"/>
    </row>
    <row r="42" spans="1:7">
      <c r="A42" t="s">
        <v>8</v>
      </c>
      <c r="B42" s="19">
        <f t="shared" si="0"/>
        <v>466.1637615180905</v>
      </c>
      <c r="C42" s="3"/>
      <c r="E42" s="5"/>
      <c r="F42" s="5"/>
      <c r="G42" s="5"/>
    </row>
    <row r="43" spans="1:7">
      <c r="A43" t="s">
        <v>9</v>
      </c>
      <c r="B43" s="19">
        <f t="shared" si="0"/>
        <v>493.88330125612475</v>
      </c>
      <c r="C43" s="2"/>
      <c r="E43" s="5"/>
      <c r="F43" s="5"/>
      <c r="G43" s="5"/>
    </row>
    <row r="44" spans="1:7">
      <c r="A44" s="12" t="s">
        <v>29</v>
      </c>
      <c r="B44" s="20">
        <f t="shared" si="0"/>
        <v>523.25113060119793</v>
      </c>
      <c r="C44" s="13"/>
      <c r="E44" s="5"/>
      <c r="F44" s="5"/>
      <c r="G44" s="5"/>
    </row>
    <row r="45" spans="1:7">
      <c r="A45" t="s">
        <v>10</v>
      </c>
      <c r="B45" s="19">
        <f t="shared" si="0"/>
        <v>554.36526195374495</v>
      </c>
      <c r="C45" s="3"/>
      <c r="E45" s="5"/>
      <c r="F45" s="5"/>
      <c r="G45" s="5"/>
    </row>
    <row r="46" spans="1:7">
      <c r="A46" t="s">
        <v>11</v>
      </c>
      <c r="B46" s="19">
        <f t="shared" si="0"/>
        <v>587.32953583481594</v>
      </c>
      <c r="C46" s="2"/>
      <c r="E46" s="5"/>
      <c r="F46" s="5"/>
      <c r="G46" s="5"/>
    </row>
    <row r="47" spans="1:7">
      <c r="A47" t="s">
        <v>12</v>
      </c>
      <c r="B47" s="19">
        <f t="shared" si="0"/>
        <v>622.25396744416275</v>
      </c>
      <c r="C47" s="3"/>
      <c r="E47" s="5"/>
      <c r="F47" s="5"/>
      <c r="G47" s="5"/>
    </row>
    <row r="48" spans="1:7">
      <c r="A48" t="s">
        <v>13</v>
      </c>
      <c r="B48" s="19">
        <f t="shared" si="0"/>
        <v>659.25511382574086</v>
      </c>
      <c r="C48" s="2"/>
      <c r="E48" s="5"/>
      <c r="F48" s="5"/>
      <c r="G48" s="5"/>
    </row>
    <row r="49" spans="1:7">
      <c r="A49" t="s">
        <v>14</v>
      </c>
      <c r="B49" s="19">
        <f t="shared" si="0"/>
        <v>698.45646286600891</v>
      </c>
      <c r="C49" s="2"/>
      <c r="E49" s="5"/>
      <c r="F49" s="5"/>
      <c r="G49" s="5"/>
    </row>
    <row r="50" spans="1:7">
      <c r="A50" t="s">
        <v>15</v>
      </c>
      <c r="B50" s="19">
        <f t="shared" si="0"/>
        <v>739.98884542327005</v>
      </c>
      <c r="C50" s="3"/>
      <c r="E50" s="5"/>
      <c r="F50" s="5"/>
      <c r="G50" s="5"/>
    </row>
    <row r="51" spans="1:7">
      <c r="A51" t="s">
        <v>16</v>
      </c>
      <c r="B51" s="19">
        <f t="shared" si="0"/>
        <v>783.9908719634999</v>
      </c>
      <c r="C51" s="2"/>
      <c r="E51" s="5"/>
      <c r="F51" s="5"/>
      <c r="G51" s="5"/>
    </row>
    <row r="52" spans="1:7">
      <c r="A52" t="s">
        <v>17</v>
      </c>
      <c r="B52" s="19">
        <f t="shared" si="0"/>
        <v>830.60939515989173</v>
      </c>
      <c r="C52" s="3"/>
      <c r="E52" s="5"/>
      <c r="F52" s="5"/>
      <c r="G52" s="5"/>
    </row>
    <row r="53" spans="1:7">
      <c r="A53" t="s">
        <v>4</v>
      </c>
      <c r="B53" s="19">
        <f t="shared" si="0"/>
        <v>880.00000000000159</v>
      </c>
      <c r="C53" s="2"/>
      <c r="E53" s="5"/>
      <c r="F53" s="5"/>
      <c r="G53" s="5"/>
    </row>
    <row r="54" spans="1:7">
      <c r="A54" t="s">
        <v>8</v>
      </c>
      <c r="B54" s="19">
        <f t="shared" si="0"/>
        <v>932.32752303618156</v>
      </c>
      <c r="C54" s="3"/>
      <c r="E54" s="5"/>
      <c r="F54" s="5"/>
      <c r="G54" s="5"/>
    </row>
    <row r="55" spans="1:7">
      <c r="A55" t="s">
        <v>9</v>
      </c>
      <c r="B55" s="19">
        <f t="shared" si="0"/>
        <v>987.76660251225007</v>
      </c>
      <c r="C55" s="2"/>
      <c r="E55" s="5"/>
      <c r="F55" s="5"/>
      <c r="G55" s="5"/>
    </row>
    <row r="56" spans="1:7">
      <c r="A56" s="12" t="s">
        <v>30</v>
      </c>
      <c r="B56" s="20">
        <f t="shared" si="0"/>
        <v>1046.5022612023965</v>
      </c>
      <c r="C56" s="13"/>
      <c r="E56" s="5"/>
      <c r="F56" s="5"/>
      <c r="G56" s="5"/>
    </row>
    <row r="57" spans="1:7">
      <c r="A57" t="s">
        <v>10</v>
      </c>
      <c r="B57" s="19">
        <f t="shared" si="0"/>
        <v>1108.7305239074906</v>
      </c>
      <c r="C57" s="3"/>
      <c r="E57" s="5"/>
      <c r="F57" s="5"/>
      <c r="G57" s="5"/>
    </row>
    <row r="58" spans="1:7">
      <c r="A58" t="s">
        <v>11</v>
      </c>
      <c r="B58" s="19">
        <f t="shared" si="0"/>
        <v>1174.6590716696326</v>
      </c>
      <c r="C58" s="2"/>
      <c r="E58" s="5"/>
      <c r="F58" s="5"/>
      <c r="G58" s="5"/>
    </row>
    <row r="59" spans="1:7">
      <c r="A59" t="s">
        <v>12</v>
      </c>
      <c r="B59" s="19">
        <f t="shared" si="0"/>
        <v>1244.5079348883262</v>
      </c>
      <c r="C59" s="3"/>
      <c r="E59" s="5"/>
      <c r="F59" s="5"/>
      <c r="G59" s="5"/>
    </row>
    <row r="60" spans="1:7">
      <c r="A60" t="s">
        <v>13</v>
      </c>
      <c r="B60" s="19">
        <f t="shared" si="0"/>
        <v>1318.5102276514824</v>
      </c>
      <c r="C60" s="2"/>
      <c r="E60" s="5"/>
      <c r="F60" s="5"/>
      <c r="G60" s="5"/>
    </row>
    <row r="61" spans="1:7">
      <c r="A61" t="s">
        <v>14</v>
      </c>
      <c r="B61" s="19">
        <f t="shared" si="0"/>
        <v>1396.9129257320185</v>
      </c>
      <c r="C61" s="2"/>
      <c r="E61" s="5"/>
      <c r="F61" s="5"/>
      <c r="G61" s="5"/>
    </row>
    <row r="62" spans="1:7">
      <c r="A62" t="s">
        <v>15</v>
      </c>
      <c r="B62" s="19">
        <f t="shared" si="0"/>
        <v>1479.9776908465408</v>
      </c>
      <c r="C62" s="3"/>
      <c r="E62" s="5"/>
      <c r="F62" s="5"/>
      <c r="G62" s="5"/>
    </row>
    <row r="63" spans="1:7">
      <c r="A63" t="s">
        <v>16</v>
      </c>
      <c r="B63" s="19">
        <f t="shared" si="0"/>
        <v>1567.9817439270007</v>
      </c>
      <c r="C63" s="2"/>
      <c r="E63" s="5"/>
      <c r="F63" s="5"/>
      <c r="G63" s="5"/>
    </row>
    <row r="64" spans="1:7">
      <c r="A64" t="s">
        <v>17</v>
      </c>
      <c r="B64" s="19">
        <f t="shared" si="0"/>
        <v>1661.2187903197844</v>
      </c>
      <c r="C64" s="3"/>
      <c r="E64" s="5"/>
      <c r="F64" s="5"/>
      <c r="G64" s="5"/>
    </row>
    <row r="65" spans="1:7">
      <c r="A65" t="s">
        <v>5</v>
      </c>
      <c r="B65" s="19">
        <f t="shared" si="0"/>
        <v>1760.0000000000041</v>
      </c>
      <c r="C65" s="2"/>
      <c r="E65" s="5"/>
      <c r="F65" s="5"/>
      <c r="G65" s="5"/>
    </row>
    <row r="66" spans="1:7">
      <c r="A66" t="s">
        <v>8</v>
      </c>
      <c r="B66" s="19">
        <f t="shared" si="0"/>
        <v>1864.655046072364</v>
      </c>
      <c r="C66" s="3"/>
      <c r="E66" s="5"/>
      <c r="F66" s="5"/>
      <c r="G66" s="5"/>
    </row>
    <row r="67" spans="1:7">
      <c r="A67" t="s">
        <v>9</v>
      </c>
      <c r="B67" s="19">
        <f t="shared" si="0"/>
        <v>1975.5332050245011</v>
      </c>
      <c r="C67" s="2"/>
      <c r="E67" s="5"/>
      <c r="F67" s="5"/>
      <c r="G67" s="5"/>
    </row>
    <row r="68" spans="1:7">
      <c r="A68" s="12" t="s">
        <v>31</v>
      </c>
      <c r="B68" s="20">
        <f t="shared" si="0"/>
        <v>2093.004522404794</v>
      </c>
      <c r="C68" s="13"/>
      <c r="E68" s="5"/>
      <c r="F68" s="5"/>
      <c r="G68" s="5"/>
    </row>
    <row r="69" spans="1:7">
      <c r="A69" t="s">
        <v>10</v>
      </c>
      <c r="B69" s="19">
        <f t="shared" si="0"/>
        <v>2217.4610478149821</v>
      </c>
      <c r="C69" s="3"/>
      <c r="E69" s="5"/>
      <c r="F69" s="5"/>
      <c r="G69" s="5"/>
    </row>
    <row r="70" spans="1:7">
      <c r="A70" t="s">
        <v>11</v>
      </c>
      <c r="B70" s="19">
        <f t="shared" si="0"/>
        <v>2349.318143339266</v>
      </c>
      <c r="C70" s="2"/>
      <c r="E70" s="5"/>
      <c r="F70" s="5"/>
      <c r="G70" s="5"/>
    </row>
    <row r="71" spans="1:7">
      <c r="A71" t="s">
        <v>12</v>
      </c>
      <c r="B71" s="19">
        <f t="shared" ref="B71:B89" si="4">B70*2^(1/12)</f>
        <v>2489.0158697766533</v>
      </c>
      <c r="C71" s="3"/>
      <c r="E71" s="5"/>
      <c r="F71" s="5"/>
      <c r="G71" s="5"/>
    </row>
    <row r="72" spans="1:7">
      <c r="A72" t="s">
        <v>13</v>
      </c>
      <c r="B72" s="19">
        <f t="shared" si="4"/>
        <v>2637.0204553029657</v>
      </c>
      <c r="C72" s="2"/>
      <c r="E72" s="5"/>
      <c r="F72" s="5"/>
      <c r="G72" s="5"/>
    </row>
    <row r="73" spans="1:7">
      <c r="A73" t="s">
        <v>14</v>
      </c>
      <c r="B73" s="19">
        <f t="shared" si="4"/>
        <v>2793.8258514640379</v>
      </c>
      <c r="C73" s="2"/>
      <c r="E73" s="5"/>
      <c r="F73" s="5"/>
      <c r="G73" s="5"/>
    </row>
    <row r="74" spans="1:7">
      <c r="A74" t="s">
        <v>15</v>
      </c>
      <c r="B74" s="19">
        <f t="shared" si="4"/>
        <v>2959.9553816930825</v>
      </c>
      <c r="C74" s="3"/>
      <c r="E74" s="5"/>
      <c r="F74" s="5"/>
      <c r="G74" s="5"/>
    </row>
    <row r="75" spans="1:7">
      <c r="A75" t="s">
        <v>16</v>
      </c>
      <c r="B75" s="19">
        <f t="shared" si="4"/>
        <v>3135.9634878540023</v>
      </c>
      <c r="C75" s="2"/>
      <c r="E75" s="5"/>
      <c r="F75" s="5"/>
      <c r="G75" s="5"/>
    </row>
    <row r="76" spans="1:7">
      <c r="A76" t="s">
        <v>17</v>
      </c>
      <c r="B76" s="19">
        <f t="shared" si="4"/>
        <v>3322.4375806395697</v>
      </c>
      <c r="C76" s="3"/>
      <c r="E76" s="5"/>
      <c r="F76" s="5"/>
      <c r="G76" s="5"/>
    </row>
    <row r="77" spans="1:7">
      <c r="A77" t="s">
        <v>6</v>
      </c>
      <c r="B77" s="19">
        <f t="shared" si="4"/>
        <v>3520.0000000000091</v>
      </c>
      <c r="C77" s="2"/>
      <c r="E77" s="5"/>
      <c r="F77" s="5"/>
      <c r="G77" s="5"/>
    </row>
    <row r="78" spans="1:7">
      <c r="A78" t="s">
        <v>8</v>
      </c>
      <c r="B78" s="19">
        <f t="shared" si="4"/>
        <v>3729.310092144729</v>
      </c>
      <c r="C78" s="3"/>
      <c r="E78" s="5"/>
      <c r="F78" s="5"/>
      <c r="G78" s="5"/>
    </row>
    <row r="79" spans="1:7">
      <c r="A79" t="s">
        <v>9</v>
      </c>
      <c r="B79" s="19">
        <f t="shared" si="4"/>
        <v>3951.0664100490035</v>
      </c>
      <c r="C79" s="2"/>
      <c r="E79" s="5"/>
      <c r="F79" s="5"/>
      <c r="G79" s="5"/>
    </row>
    <row r="80" spans="1:7">
      <c r="A80" s="12" t="s">
        <v>27</v>
      </c>
      <c r="B80" s="20">
        <f t="shared" si="4"/>
        <v>4186.0090448095898</v>
      </c>
      <c r="C80" s="13"/>
      <c r="E80" s="5"/>
      <c r="F80" s="5"/>
      <c r="G80" s="5"/>
    </row>
    <row r="81" spans="1:7">
      <c r="A81" t="s">
        <v>10</v>
      </c>
      <c r="B81" s="19">
        <f t="shared" si="4"/>
        <v>4434.922095629966</v>
      </c>
      <c r="C81" s="3"/>
      <c r="E81" s="5"/>
      <c r="F81" s="5"/>
      <c r="G81" s="5"/>
    </row>
    <row r="82" spans="1:7">
      <c r="A82" t="s">
        <v>11</v>
      </c>
      <c r="B82" s="19">
        <f t="shared" si="4"/>
        <v>4698.6362866785339</v>
      </c>
      <c r="C82" s="2"/>
      <c r="E82" s="5"/>
      <c r="F82" s="5"/>
      <c r="G82" s="5"/>
    </row>
    <row r="83" spans="1:7">
      <c r="A83" t="s">
        <v>12</v>
      </c>
      <c r="B83" s="19">
        <f t="shared" si="4"/>
        <v>4978.0317395533084</v>
      </c>
      <c r="C83" s="3"/>
      <c r="E83" s="5"/>
      <c r="F83" s="5"/>
      <c r="G83" s="5"/>
    </row>
    <row r="84" spans="1:7">
      <c r="A84" t="s">
        <v>13</v>
      </c>
      <c r="B84" s="19">
        <f t="shared" si="4"/>
        <v>5274.0409106059342</v>
      </c>
      <c r="C84" s="2"/>
      <c r="E84" s="5"/>
      <c r="F84" s="5"/>
      <c r="G84" s="5"/>
    </row>
    <row r="85" spans="1:7">
      <c r="A85" t="s">
        <v>14</v>
      </c>
      <c r="B85" s="19">
        <f t="shared" si="4"/>
        <v>5587.6517029280785</v>
      </c>
      <c r="C85" s="2"/>
      <c r="E85" s="5"/>
      <c r="F85" s="5"/>
      <c r="G85" s="5"/>
    </row>
    <row r="86" spans="1:7">
      <c r="A86" t="s">
        <v>15</v>
      </c>
      <c r="B86" s="19">
        <f t="shared" si="4"/>
        <v>5919.9107633861677</v>
      </c>
      <c r="C86" s="3"/>
      <c r="E86" s="5"/>
      <c r="F86" s="5"/>
      <c r="G86" s="5"/>
    </row>
    <row r="87" spans="1:7">
      <c r="A87" t="s">
        <v>16</v>
      </c>
      <c r="B87" s="19">
        <f t="shared" si="4"/>
        <v>6271.9269757080074</v>
      </c>
      <c r="C87" s="2"/>
      <c r="E87" s="5"/>
      <c r="F87" s="5"/>
      <c r="G87" s="5"/>
    </row>
    <row r="88" spans="1:7">
      <c r="A88" t="s">
        <v>17</v>
      </c>
      <c r="B88" s="19">
        <f t="shared" si="4"/>
        <v>6644.875161279142</v>
      </c>
      <c r="C88" s="3"/>
      <c r="E88" s="5"/>
      <c r="F88" s="5"/>
      <c r="G88" s="5"/>
    </row>
    <row r="89" spans="1:7">
      <c r="A89" t="s">
        <v>26</v>
      </c>
      <c r="B89" s="19">
        <f t="shared" si="4"/>
        <v>7040.0000000000209</v>
      </c>
      <c r="C89" s="4"/>
      <c r="E89" s="5"/>
      <c r="F89" s="5"/>
      <c r="G89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F21"/>
  <sheetViews>
    <sheetView topLeftCell="R1" workbookViewId="0">
      <selection activeCell="AG6" sqref="AG6:BF6"/>
    </sheetView>
  </sheetViews>
  <sheetFormatPr baseColWidth="10" defaultRowHeight="15"/>
  <cols>
    <col min="2" max="2" width="6" customWidth="1"/>
    <col min="3" max="3" width="4.5703125" customWidth="1"/>
    <col min="4" max="4" width="11.42578125" customWidth="1"/>
    <col min="5" max="5" width="11.5703125" customWidth="1"/>
    <col min="6" max="10" width="6.5703125" customWidth="1"/>
    <col min="11" max="11" width="5.5703125" customWidth="1"/>
    <col min="12" max="14" width="6.5703125" customWidth="1"/>
    <col min="15" max="34" width="5.5703125" customWidth="1"/>
    <col min="35" max="35" width="4.5703125" customWidth="1"/>
    <col min="36" max="49" width="5.5703125" customWidth="1"/>
    <col min="50" max="50" width="4.5703125" customWidth="1"/>
    <col min="51" max="58" width="5.5703125" customWidth="1"/>
  </cols>
  <sheetData>
    <row r="1" spans="2:58" ht="15.75">
      <c r="C1" s="38" t="s">
        <v>74</v>
      </c>
    </row>
    <row r="6" spans="2:58"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f>M6+1</f>
        <v>11</v>
      </c>
      <c r="O6">
        <f t="shared" ref="O6:AF6" si="0">N6+1</f>
        <v>12</v>
      </c>
      <c r="P6">
        <f t="shared" si="0"/>
        <v>13</v>
      </c>
      <c r="Q6">
        <f t="shared" si="0"/>
        <v>14</v>
      </c>
      <c r="R6">
        <f t="shared" si="0"/>
        <v>15</v>
      </c>
      <c r="S6">
        <f t="shared" si="0"/>
        <v>16</v>
      </c>
      <c r="T6">
        <f t="shared" si="0"/>
        <v>17</v>
      </c>
      <c r="U6">
        <f t="shared" si="0"/>
        <v>18</v>
      </c>
      <c r="V6">
        <f t="shared" si="0"/>
        <v>19</v>
      </c>
      <c r="W6">
        <f t="shared" si="0"/>
        <v>20</v>
      </c>
      <c r="X6">
        <f t="shared" si="0"/>
        <v>21</v>
      </c>
      <c r="Y6">
        <f t="shared" si="0"/>
        <v>22</v>
      </c>
      <c r="Z6">
        <f t="shared" si="0"/>
        <v>23</v>
      </c>
      <c r="AA6">
        <f t="shared" si="0"/>
        <v>24</v>
      </c>
      <c r="AB6">
        <f t="shared" si="0"/>
        <v>25</v>
      </c>
      <c r="AC6">
        <f t="shared" si="0"/>
        <v>26</v>
      </c>
      <c r="AD6">
        <f t="shared" si="0"/>
        <v>27</v>
      </c>
      <c r="AE6">
        <f>AD6+1</f>
        <v>28</v>
      </c>
      <c r="AF6">
        <f t="shared" si="0"/>
        <v>29</v>
      </c>
      <c r="AG6">
        <f>AF6+1</f>
        <v>30</v>
      </c>
      <c r="AH6">
        <f t="shared" ref="AH6:BF6" si="1">AG6+1</f>
        <v>31</v>
      </c>
      <c r="AI6">
        <f t="shared" si="1"/>
        <v>32</v>
      </c>
      <c r="AJ6">
        <f t="shared" si="1"/>
        <v>33</v>
      </c>
      <c r="AK6">
        <f t="shared" si="1"/>
        <v>34</v>
      </c>
      <c r="AL6">
        <f t="shared" si="1"/>
        <v>35</v>
      </c>
      <c r="AM6">
        <f t="shared" si="1"/>
        <v>36</v>
      </c>
      <c r="AN6">
        <f t="shared" si="1"/>
        <v>37</v>
      </c>
      <c r="AO6">
        <f t="shared" si="1"/>
        <v>38</v>
      </c>
      <c r="AP6">
        <f t="shared" si="1"/>
        <v>39</v>
      </c>
      <c r="AQ6">
        <f t="shared" si="1"/>
        <v>40</v>
      </c>
      <c r="AR6">
        <f t="shared" si="1"/>
        <v>41</v>
      </c>
      <c r="AS6">
        <f t="shared" si="1"/>
        <v>42</v>
      </c>
      <c r="AT6">
        <f t="shared" si="1"/>
        <v>43</v>
      </c>
      <c r="AU6">
        <f t="shared" si="1"/>
        <v>44</v>
      </c>
      <c r="AV6">
        <f t="shared" si="1"/>
        <v>45</v>
      </c>
      <c r="AW6">
        <f t="shared" si="1"/>
        <v>46</v>
      </c>
      <c r="AX6">
        <f t="shared" si="1"/>
        <v>47</v>
      </c>
      <c r="AY6">
        <f t="shared" si="1"/>
        <v>48</v>
      </c>
      <c r="AZ6">
        <f t="shared" si="1"/>
        <v>49</v>
      </c>
      <c r="BA6">
        <f t="shared" si="1"/>
        <v>50</v>
      </c>
      <c r="BB6">
        <f t="shared" si="1"/>
        <v>51</v>
      </c>
      <c r="BC6">
        <f t="shared" si="1"/>
        <v>52</v>
      </c>
      <c r="BD6">
        <f t="shared" si="1"/>
        <v>53</v>
      </c>
      <c r="BE6">
        <f t="shared" si="1"/>
        <v>54</v>
      </c>
      <c r="BF6">
        <f t="shared" si="1"/>
        <v>55</v>
      </c>
    </row>
    <row r="7" spans="2:58" s="49" customFormat="1">
      <c r="B7" s="48"/>
      <c r="C7" s="46">
        <v>0</v>
      </c>
      <c r="D7" s="45">
        <v>21.5</v>
      </c>
      <c r="E7" s="46">
        <v>1200</v>
      </c>
      <c r="F7" s="47" t="s">
        <v>71</v>
      </c>
      <c r="G7" s="46" t="s">
        <v>72</v>
      </c>
      <c r="H7" s="46" t="s">
        <v>73</v>
      </c>
      <c r="I7" s="44" t="s">
        <v>73</v>
      </c>
      <c r="J7" s="45" t="s">
        <v>84</v>
      </c>
      <c r="K7" s="45" t="s">
        <v>77</v>
      </c>
      <c r="L7" s="45" t="s">
        <v>85</v>
      </c>
      <c r="M7" s="45" t="s">
        <v>86</v>
      </c>
      <c r="N7" s="45" t="s">
        <v>87</v>
      </c>
      <c r="O7" s="46" t="s">
        <v>46</v>
      </c>
      <c r="P7" s="44" t="s">
        <v>46</v>
      </c>
      <c r="Q7" s="46" t="s">
        <v>47</v>
      </c>
      <c r="R7" s="46" t="s">
        <v>48</v>
      </c>
      <c r="S7" s="46" t="s">
        <v>49</v>
      </c>
      <c r="T7" s="46" t="s">
        <v>50</v>
      </c>
      <c r="U7" s="46" t="s">
        <v>51</v>
      </c>
      <c r="V7" s="44" t="s">
        <v>51</v>
      </c>
      <c r="W7" s="45" t="s">
        <v>78</v>
      </c>
      <c r="X7" s="46" t="s">
        <v>52</v>
      </c>
      <c r="Y7" s="44" t="s">
        <v>52</v>
      </c>
      <c r="Z7" s="46" t="s">
        <v>53</v>
      </c>
      <c r="AA7" s="46" t="s">
        <v>54</v>
      </c>
      <c r="AB7" s="46" t="s">
        <v>55</v>
      </c>
      <c r="AC7" s="46" t="s">
        <v>56</v>
      </c>
      <c r="AD7" s="44" t="s">
        <v>56</v>
      </c>
      <c r="AE7" s="45" t="s">
        <v>79</v>
      </c>
      <c r="AF7" s="46" t="s">
        <v>57</v>
      </c>
      <c r="AG7" s="44" t="s">
        <v>57</v>
      </c>
      <c r="AH7" s="45" t="s">
        <v>80</v>
      </c>
      <c r="AI7" s="45" t="s">
        <v>75</v>
      </c>
      <c r="AJ7" s="46" t="s">
        <v>58</v>
      </c>
      <c r="AK7" s="44" t="s">
        <v>58</v>
      </c>
      <c r="AL7" s="46" t="s">
        <v>59</v>
      </c>
      <c r="AM7" s="46" t="s">
        <v>60</v>
      </c>
      <c r="AN7" s="46" t="s">
        <v>61</v>
      </c>
      <c r="AO7" s="44" t="s">
        <v>61</v>
      </c>
      <c r="AP7" s="45" t="s">
        <v>81</v>
      </c>
      <c r="AQ7" s="46" t="s">
        <v>62</v>
      </c>
      <c r="AR7" s="44" t="s">
        <v>62</v>
      </c>
      <c r="AS7" s="45" t="s">
        <v>82</v>
      </c>
      <c r="AT7" s="46" t="s">
        <v>63</v>
      </c>
      <c r="AU7" s="44" t="s">
        <v>63</v>
      </c>
      <c r="AV7" s="46" t="s">
        <v>64</v>
      </c>
      <c r="AW7" s="46" t="s">
        <v>65</v>
      </c>
      <c r="AX7" s="45" t="s">
        <v>76</v>
      </c>
      <c r="AY7" s="46" t="s">
        <v>66</v>
      </c>
      <c r="AZ7" s="46" t="s">
        <v>67</v>
      </c>
      <c r="BA7" s="44" t="s">
        <v>67</v>
      </c>
      <c r="BB7" s="45" t="s">
        <v>83</v>
      </c>
      <c r="BC7" s="46" t="s">
        <v>68</v>
      </c>
      <c r="BD7" s="44" t="s">
        <v>68</v>
      </c>
      <c r="BE7" s="46" t="s">
        <v>69</v>
      </c>
      <c r="BF7" s="46" t="s">
        <v>70</v>
      </c>
    </row>
    <row r="10" spans="2:58">
      <c r="D10" s="40"/>
      <c r="E10" s="44"/>
      <c r="F10" s="45"/>
      <c r="G10" s="45"/>
      <c r="H10" s="45"/>
      <c r="I10" s="45"/>
      <c r="J10" s="44"/>
    </row>
    <row r="11" spans="2:58">
      <c r="D11" s="40"/>
      <c r="E11" s="41"/>
      <c r="F11" s="40"/>
      <c r="G11" s="42"/>
      <c r="H11" s="40"/>
      <c r="I11" s="40"/>
      <c r="J11" s="41"/>
    </row>
    <row r="12" spans="2:58">
      <c r="D12" s="40"/>
      <c r="E12" s="39"/>
      <c r="F12" s="42"/>
      <c r="G12" s="39"/>
      <c r="H12" s="39"/>
      <c r="I12" s="42"/>
      <c r="J12" s="39"/>
      <c r="K12" s="42"/>
      <c r="L12" s="39"/>
      <c r="M12" s="39"/>
      <c r="N12" s="42"/>
      <c r="O12" s="39"/>
      <c r="P12" s="42"/>
      <c r="Q12" s="39"/>
      <c r="R12" s="39"/>
      <c r="S12" s="42"/>
      <c r="T12" s="39"/>
      <c r="U12" s="39"/>
      <c r="V12" s="42"/>
      <c r="W12" s="42"/>
      <c r="X12" s="42"/>
      <c r="Y12" s="42"/>
      <c r="Z12" s="39"/>
    </row>
    <row r="13" spans="2:58">
      <c r="D13" s="40"/>
      <c r="E13" s="41"/>
      <c r="F13" s="40"/>
      <c r="G13" s="41"/>
    </row>
    <row r="14" spans="2:58">
      <c r="D14" s="40"/>
    </row>
    <row r="15" spans="2:58">
      <c r="D15" s="40"/>
      <c r="E15" s="41"/>
      <c r="F15" s="42"/>
      <c r="G15" s="41"/>
      <c r="H15" s="40"/>
      <c r="I15" s="41"/>
    </row>
    <row r="16" spans="2:58">
      <c r="D16" s="40"/>
    </row>
    <row r="17" spans="4:10">
      <c r="D17" s="40"/>
      <c r="E17" s="41"/>
      <c r="F17" s="40"/>
      <c r="G17" s="41"/>
      <c r="H17" s="42"/>
      <c r="I17" s="41"/>
    </row>
    <row r="18" spans="4:10">
      <c r="D18" s="40"/>
    </row>
    <row r="19" spans="4:10">
      <c r="D19" s="40"/>
      <c r="E19" s="41"/>
      <c r="F19" s="42"/>
      <c r="G19" s="41"/>
    </row>
    <row r="20" spans="4:10">
      <c r="D20" s="40"/>
    </row>
    <row r="21" spans="4:10">
      <c r="D21" s="40"/>
      <c r="E21" s="41"/>
      <c r="F21" s="43"/>
      <c r="G21" s="42"/>
      <c r="H21" s="42"/>
      <c r="I21" s="42"/>
      <c r="J21" s="41"/>
    </row>
  </sheetData>
  <sortState columnSort="1" ref="C7:BF7">
    <sortCondition ref="C7:BF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I14" sqref="I14"/>
    </sheetView>
  </sheetViews>
  <sheetFormatPr baseColWidth="10" defaultRowHeight="15"/>
  <cols>
    <col min="2" max="2" width="5.42578125" customWidth="1"/>
    <col min="4" max="4" width="10.140625" customWidth="1"/>
    <col min="6" max="6" width="8.42578125" customWidth="1"/>
  </cols>
  <sheetData>
    <row r="1" spans="1:11">
      <c r="A1" t="s">
        <v>111</v>
      </c>
    </row>
    <row r="3" spans="1:11">
      <c r="A3" s="5"/>
      <c r="B3" s="5"/>
    </row>
    <row r="4" spans="1:11">
      <c r="A4" s="50"/>
      <c r="B4" s="37"/>
    </row>
    <row r="6" spans="1:11">
      <c r="A6" s="5"/>
      <c r="B6" s="5"/>
      <c r="C6" s="6" t="s">
        <v>88</v>
      </c>
      <c r="D6" s="6" t="s">
        <v>90</v>
      </c>
      <c r="E6" s="6" t="s">
        <v>89</v>
      </c>
      <c r="F6" s="6" t="s">
        <v>110</v>
      </c>
      <c r="H6" s="54" t="s">
        <v>112</v>
      </c>
    </row>
    <row r="7" spans="1:11">
      <c r="A7" s="6">
        <v>1</v>
      </c>
      <c r="B7" s="6" t="s">
        <v>11</v>
      </c>
      <c r="C7" s="52">
        <v>73.416191979351893</v>
      </c>
      <c r="D7" s="52">
        <f>A7*73.4161919793519</f>
        <v>73.416191979351893</v>
      </c>
      <c r="E7" s="52">
        <f>1200*LN(D7/C7)/LN(2)</f>
        <v>0</v>
      </c>
      <c r="F7" s="5"/>
      <c r="H7" s="6" t="s">
        <v>91</v>
      </c>
      <c r="I7" s="6" t="s">
        <v>107</v>
      </c>
      <c r="J7" s="6" t="s">
        <v>108</v>
      </c>
      <c r="K7" s="6" t="s">
        <v>104</v>
      </c>
    </row>
    <row r="8" spans="1:11">
      <c r="A8" s="6">
        <v>2</v>
      </c>
      <c r="B8" s="6" t="s">
        <v>91</v>
      </c>
      <c r="C8" s="37">
        <f>2*C7</f>
        <v>146.83238395870379</v>
      </c>
      <c r="D8" s="37">
        <f t="shared" ref="D8:D22" si="0">A8*73.4161919793519</f>
        <v>146.83238395870379</v>
      </c>
      <c r="E8" s="37">
        <f t="shared" ref="E8:E22" si="1">1200*LN(D8/C8)/LN(2)</f>
        <v>0</v>
      </c>
      <c r="F8" s="5"/>
      <c r="H8" s="6" t="s">
        <v>108</v>
      </c>
      <c r="I8" s="6" t="s">
        <v>104</v>
      </c>
      <c r="J8" s="6" t="s">
        <v>92</v>
      </c>
      <c r="K8" s="6" t="s">
        <v>106</v>
      </c>
    </row>
    <row r="9" spans="1:11">
      <c r="A9" s="6">
        <v>3</v>
      </c>
      <c r="B9" s="6" t="s">
        <v>92</v>
      </c>
      <c r="C9" s="37">
        <v>220</v>
      </c>
      <c r="D9" s="37">
        <f t="shared" si="0"/>
        <v>220.24857593805569</v>
      </c>
      <c r="E9" s="37">
        <f t="shared" si="1"/>
        <v>1.9550008653876134</v>
      </c>
      <c r="F9" s="5"/>
      <c r="H9" s="6" t="s">
        <v>92</v>
      </c>
      <c r="I9" s="6" t="s">
        <v>106</v>
      </c>
      <c r="J9" s="6" t="s">
        <v>109</v>
      </c>
      <c r="K9" s="6" t="s">
        <v>91</v>
      </c>
    </row>
    <row r="10" spans="1:11">
      <c r="A10" s="6">
        <v>4</v>
      </c>
      <c r="B10" s="6" t="s">
        <v>93</v>
      </c>
      <c r="C10" s="37">
        <f>4*C7</f>
        <v>293.66476791740757</v>
      </c>
      <c r="D10" s="37">
        <f t="shared" si="0"/>
        <v>293.66476791740757</v>
      </c>
      <c r="E10" s="37">
        <f t="shared" si="1"/>
        <v>0</v>
      </c>
      <c r="F10" s="5"/>
      <c r="H10" s="8" t="s">
        <v>113</v>
      </c>
      <c r="I10" s="8" t="s">
        <v>91</v>
      </c>
      <c r="J10" s="8" t="s">
        <v>107</v>
      </c>
      <c r="K10" s="6"/>
    </row>
    <row r="11" spans="1:11">
      <c r="A11" s="6">
        <v>5</v>
      </c>
      <c r="B11" s="6" t="s">
        <v>94</v>
      </c>
      <c r="C11" s="37">
        <v>369.9944227116348</v>
      </c>
      <c r="D11" s="37">
        <f t="shared" si="0"/>
        <v>367.08095989675945</v>
      </c>
      <c r="E11" s="37">
        <f t="shared" si="1"/>
        <v>-13.686286135167052</v>
      </c>
      <c r="F11" s="5"/>
      <c r="H11" s="6" t="s">
        <v>114</v>
      </c>
      <c r="I11" s="6" t="s">
        <v>115</v>
      </c>
      <c r="J11" s="6" t="s">
        <v>116</v>
      </c>
      <c r="K11" s="8" t="s">
        <v>117</v>
      </c>
    </row>
    <row r="12" spans="1:11">
      <c r="A12" s="6">
        <v>6</v>
      </c>
      <c r="B12" s="6" t="s">
        <v>95</v>
      </c>
      <c r="C12" s="37">
        <v>440</v>
      </c>
      <c r="D12" s="37">
        <f t="shared" si="0"/>
        <v>440.49715187611139</v>
      </c>
      <c r="E12" s="37">
        <f t="shared" si="1"/>
        <v>1.9550008653876134</v>
      </c>
      <c r="F12" s="5"/>
    </row>
    <row r="13" spans="1:11">
      <c r="A13" s="6">
        <v>7</v>
      </c>
      <c r="B13" s="6" t="s">
        <v>96</v>
      </c>
      <c r="C13" s="51">
        <v>523.25113060119793</v>
      </c>
      <c r="D13" s="37">
        <f t="shared" si="0"/>
        <v>513.91334385546327</v>
      </c>
      <c r="E13" s="37">
        <f t="shared" si="1"/>
        <v>-31.174093530877172</v>
      </c>
      <c r="F13" s="5"/>
    </row>
    <row r="14" spans="1:11">
      <c r="A14" s="6">
        <v>8</v>
      </c>
      <c r="B14" s="6" t="s">
        <v>97</v>
      </c>
      <c r="C14" s="37">
        <f>8*C7</f>
        <v>587.32953583481515</v>
      </c>
      <c r="D14" s="37">
        <f t="shared" si="0"/>
        <v>587.32953583481515</v>
      </c>
      <c r="E14" s="37">
        <f t="shared" si="1"/>
        <v>0</v>
      </c>
      <c r="F14" s="53" t="s">
        <v>91</v>
      </c>
    </row>
    <row r="15" spans="1:11">
      <c r="A15" s="6">
        <v>9</v>
      </c>
      <c r="B15" s="6" t="s">
        <v>98</v>
      </c>
      <c r="C15" s="37">
        <v>659.25511382574086</v>
      </c>
      <c r="D15" s="37">
        <f t="shared" si="0"/>
        <v>660.74572781416703</v>
      </c>
      <c r="E15" s="37">
        <f t="shared" si="1"/>
        <v>3.9100017307720676</v>
      </c>
      <c r="F15" s="53" t="s">
        <v>107</v>
      </c>
    </row>
    <row r="16" spans="1:11">
      <c r="A16" s="6">
        <v>10</v>
      </c>
      <c r="B16" s="6" t="s">
        <v>99</v>
      </c>
      <c r="C16" s="37">
        <f>2*C11</f>
        <v>739.98884542326959</v>
      </c>
      <c r="D16" s="37">
        <f t="shared" si="0"/>
        <v>734.1619197935189</v>
      </c>
      <c r="E16" s="37">
        <f t="shared" si="1"/>
        <v>-13.686286135167052</v>
      </c>
      <c r="F16" s="53" t="s">
        <v>108</v>
      </c>
    </row>
    <row r="17" spans="1:6">
      <c r="A17" s="6">
        <v>11</v>
      </c>
      <c r="B17" s="6" t="s">
        <v>104</v>
      </c>
      <c r="C17" s="37">
        <v>830.60939515989173</v>
      </c>
      <c r="D17" s="37">
        <f t="shared" si="0"/>
        <v>807.57811177287078</v>
      </c>
      <c r="E17" s="37">
        <f t="shared" si="1"/>
        <v>-48.682057635246316</v>
      </c>
      <c r="F17" s="53" t="s">
        <v>104</v>
      </c>
    </row>
    <row r="18" spans="1:6">
      <c r="A18" s="6">
        <v>12</v>
      </c>
      <c r="B18" s="6" t="s">
        <v>100</v>
      </c>
      <c r="C18" s="37">
        <v>880</v>
      </c>
      <c r="D18" s="37">
        <f t="shared" si="0"/>
        <v>880.99430375222278</v>
      </c>
      <c r="E18" s="37">
        <f t="shared" si="1"/>
        <v>1.9550008653876134</v>
      </c>
      <c r="F18" s="53" t="s">
        <v>92</v>
      </c>
    </row>
    <row r="19" spans="1:6">
      <c r="A19" s="6">
        <v>13</v>
      </c>
      <c r="B19" s="6" t="s">
        <v>105</v>
      </c>
      <c r="C19" s="37">
        <v>932.32752303618156</v>
      </c>
      <c r="D19" s="37">
        <f t="shared" si="0"/>
        <v>954.41049573157466</v>
      </c>
      <c r="E19" s="37">
        <f t="shared" si="1"/>
        <v>40.527661769307649</v>
      </c>
      <c r="F19" s="6"/>
    </row>
    <row r="20" spans="1:6">
      <c r="A20" s="6">
        <v>14</v>
      </c>
      <c r="B20" s="6" t="s">
        <v>101</v>
      </c>
      <c r="C20" s="37">
        <f>2*C13</f>
        <v>1046.5022612023959</v>
      </c>
      <c r="D20" s="37">
        <f t="shared" si="0"/>
        <v>1027.8266877109265</v>
      </c>
      <c r="E20" s="37">
        <f t="shared" si="1"/>
        <v>-31.174093530877172</v>
      </c>
      <c r="F20" s="53" t="s">
        <v>106</v>
      </c>
    </row>
    <row r="21" spans="1:6">
      <c r="A21" s="6">
        <v>15</v>
      </c>
      <c r="B21" s="6" t="s">
        <v>103</v>
      </c>
      <c r="C21" s="37">
        <v>1108.7305239074906</v>
      </c>
      <c r="D21" s="37">
        <f t="shared" si="0"/>
        <v>1101.2428796902784</v>
      </c>
      <c r="E21" s="37">
        <f t="shared" si="1"/>
        <v>-11.731285269781102</v>
      </c>
      <c r="F21" s="53" t="s">
        <v>109</v>
      </c>
    </row>
    <row r="22" spans="1:6">
      <c r="A22" s="6">
        <v>16</v>
      </c>
      <c r="B22" s="6" t="s">
        <v>102</v>
      </c>
      <c r="C22" s="37">
        <f>16*C7</f>
        <v>1174.6590716696303</v>
      </c>
      <c r="D22" s="37">
        <f t="shared" si="0"/>
        <v>1174.6590716696303</v>
      </c>
      <c r="E22" s="37">
        <f t="shared" si="1"/>
        <v>0</v>
      </c>
      <c r="F22" s="53" t="s">
        <v>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5" workbookViewId="0">
      <selection activeCell="D24" sqref="D24"/>
    </sheetView>
  </sheetViews>
  <sheetFormatPr baseColWidth="10" defaultRowHeight="15"/>
  <cols>
    <col min="2" max="2" width="13.7109375" customWidth="1"/>
  </cols>
  <sheetData>
    <row r="1" spans="1:2">
      <c r="A1" t="s">
        <v>118</v>
      </c>
    </row>
    <row r="3" spans="1:2">
      <c r="A3" t="s">
        <v>127</v>
      </c>
      <c r="B3">
        <f>25^(1/25)</f>
        <v>1.1374114617560287</v>
      </c>
    </row>
    <row r="5" spans="1:2">
      <c r="A5" t="s">
        <v>126</v>
      </c>
    </row>
    <row r="6" spans="1:2">
      <c r="A6">
        <v>1</v>
      </c>
      <c r="B6">
        <v>100</v>
      </c>
    </row>
    <row r="7" spans="1:2">
      <c r="A7">
        <f>A6+1</f>
        <v>2</v>
      </c>
      <c r="B7">
        <f>100*(1.137411462)^A6</f>
        <v>113.7411462</v>
      </c>
    </row>
    <row r="8" spans="1:2">
      <c r="A8">
        <f t="shared" ref="A8:A30" si="0">A7+1</f>
        <v>3</v>
      </c>
      <c r="B8">
        <f t="shared" ref="B8:B31" si="1">100*(1.137411462)^A7</f>
        <v>129.37048338889775</v>
      </c>
    </row>
    <row r="9" spans="1:2">
      <c r="A9">
        <f t="shared" si="0"/>
        <v>4</v>
      </c>
      <c r="B9">
        <f t="shared" si="1"/>
        <v>147.14747065101287</v>
      </c>
    </row>
    <row r="10" spans="1:2">
      <c r="A10">
        <f t="shared" si="0"/>
        <v>5</v>
      </c>
      <c r="B10">
        <f t="shared" si="1"/>
        <v>167.36721972277067</v>
      </c>
    </row>
    <row r="11" spans="1:2">
      <c r="A11">
        <f t="shared" si="0"/>
        <v>6</v>
      </c>
      <c r="B11">
        <f t="shared" si="1"/>
        <v>190.36539407575182</v>
      </c>
    </row>
    <row r="12" spans="1:2">
      <c r="A12">
        <f t="shared" si="0"/>
        <v>7</v>
      </c>
      <c r="B12">
        <f t="shared" si="1"/>
        <v>216.523781189907</v>
      </c>
    </row>
    <row r="13" spans="1:2">
      <c r="A13">
        <f t="shared" si="0"/>
        <v>8</v>
      </c>
      <c r="B13">
        <f t="shared" si="1"/>
        <v>246.27663052098021</v>
      </c>
    </row>
    <row r="14" spans="1:2">
      <c r="A14">
        <f t="shared" si="0"/>
        <v>9</v>
      </c>
      <c r="B14">
        <f t="shared" si="1"/>
        <v>280.11786237730195</v>
      </c>
    </row>
    <row r="15" spans="1:2">
      <c r="A15">
        <f t="shared" si="0"/>
        <v>10</v>
      </c>
      <c r="B15">
        <f t="shared" si="1"/>
        <v>318.60926737888178</v>
      </c>
    </row>
    <row r="16" spans="1:2">
      <c r="A16">
        <f t="shared" si="0"/>
        <v>11</v>
      </c>
      <c r="B16">
        <f t="shared" si="1"/>
        <v>362.38983261616283</v>
      </c>
    </row>
    <row r="17" spans="1:2">
      <c r="A17">
        <f t="shared" si="0"/>
        <v>12</v>
      </c>
      <c r="B17">
        <f t="shared" si="1"/>
        <v>412.1863493298851</v>
      </c>
    </row>
    <row r="18" spans="1:2">
      <c r="A18">
        <f t="shared" si="0"/>
        <v>13</v>
      </c>
      <c r="B18">
        <f t="shared" si="1"/>
        <v>468.82547820774738</v>
      </c>
    </row>
    <row r="19" spans="1:2">
      <c r="A19">
        <f t="shared" si="0"/>
        <v>14</v>
      </c>
      <c r="B19">
        <f t="shared" si="1"/>
        <v>533.24747259112303</v>
      </c>
    </row>
    <row r="20" spans="1:2">
      <c r="A20">
        <f t="shared" si="0"/>
        <v>15</v>
      </c>
      <c r="B20">
        <f t="shared" si="1"/>
        <v>606.52178740767408</v>
      </c>
    </row>
    <row r="21" spans="1:2">
      <c r="A21">
        <f t="shared" si="0"/>
        <v>16</v>
      </c>
      <c r="B21">
        <f t="shared" si="1"/>
        <v>689.86483295021571</v>
      </c>
    </row>
    <row r="22" spans="1:2">
      <c r="A22">
        <f t="shared" si="0"/>
        <v>17</v>
      </c>
      <c r="B22">
        <f t="shared" si="1"/>
        <v>784.66016822829079</v>
      </c>
    </row>
    <row r="23" spans="1:2">
      <c r="A23">
        <f t="shared" si="0"/>
        <v>18</v>
      </c>
      <c r="B23">
        <f t="shared" si="1"/>
        <v>892.48146911770618</v>
      </c>
    </row>
    <row r="24" spans="1:2">
      <c r="A24">
        <f t="shared" si="0"/>
        <v>19</v>
      </c>
      <c r="B24">
        <f t="shared" si="1"/>
        <v>1015.118652597078</v>
      </c>
    </row>
    <row r="25" spans="1:2">
      <c r="A25">
        <f t="shared" si="0"/>
        <v>20</v>
      </c>
      <c r="B25">
        <f t="shared" si="1"/>
        <v>1154.6075907539125</v>
      </c>
    </row>
    <row r="26" spans="1:2">
      <c r="A26">
        <f t="shared" si="0"/>
        <v>21</v>
      </c>
      <c r="B26">
        <f t="shared" si="1"/>
        <v>1313.2639078357054</v>
      </c>
    </row>
    <row r="27" spans="1:2">
      <c r="A27">
        <f t="shared" si="0"/>
        <v>22</v>
      </c>
      <c r="B27">
        <f t="shared" si="1"/>
        <v>1493.7214214032431</v>
      </c>
    </row>
    <row r="28" spans="1:2">
      <c r="A28">
        <f t="shared" si="0"/>
        <v>23</v>
      </c>
      <c r="B28">
        <f t="shared" si="1"/>
        <v>1698.9758657389807</v>
      </c>
    </row>
    <row r="29" spans="1:2">
      <c r="A29">
        <f t="shared" si="0"/>
        <v>24</v>
      </c>
      <c r="B29">
        <f t="shared" si="1"/>
        <v>1932.4346233528895</v>
      </c>
    </row>
    <row r="30" spans="1:2">
      <c r="A30">
        <f t="shared" si="0"/>
        <v>25</v>
      </c>
      <c r="B30">
        <f t="shared" si="1"/>
        <v>2197.9732901672296</v>
      </c>
    </row>
    <row r="31" spans="1:2">
      <c r="A31">
        <v>26</v>
      </c>
      <c r="B31">
        <f t="shared" si="1"/>
        <v>2500.0000134060588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B6" sqref="B6"/>
    </sheetView>
  </sheetViews>
  <sheetFormatPr baseColWidth="10" defaultRowHeight="15"/>
  <cols>
    <col min="1" max="1" width="19.7109375" customWidth="1"/>
    <col min="2" max="2" width="15.7109375" customWidth="1"/>
  </cols>
  <sheetData>
    <row r="1" spans="1:3" ht="15.75">
      <c r="A1" s="38" t="s">
        <v>119</v>
      </c>
    </row>
    <row r="3" spans="1:3">
      <c r="A3" t="s">
        <v>120</v>
      </c>
      <c r="B3">
        <v>31558149.540199999</v>
      </c>
      <c r="C3" t="s">
        <v>121</v>
      </c>
    </row>
    <row r="4" spans="1:3">
      <c r="A4" t="s">
        <v>123</v>
      </c>
      <c r="B4">
        <f>1/B3</f>
        <v>3.1687536011139089E-8</v>
      </c>
      <c r="C4" t="s">
        <v>1</v>
      </c>
    </row>
    <row r="5" spans="1:3">
      <c r="A5" t="s">
        <v>122</v>
      </c>
      <c r="B5">
        <f>2^30</f>
        <v>1073741824</v>
      </c>
    </row>
    <row r="6" spans="1:3">
      <c r="A6" t="s">
        <v>124</v>
      </c>
      <c r="B6">
        <f>B5*B4</f>
        <v>34.024232714666169</v>
      </c>
      <c r="C6" t="s">
        <v>1</v>
      </c>
    </row>
    <row r="8" spans="1:3">
      <c r="A8" t="s">
        <v>125</v>
      </c>
    </row>
    <row r="9" spans="1:3">
      <c r="A9">
        <v>1</v>
      </c>
      <c r="B9">
        <f>34.02423271*A9</f>
        <v>34.02423271</v>
      </c>
      <c r="C9" t="s">
        <v>1</v>
      </c>
    </row>
    <row r="10" spans="1:3">
      <c r="A10">
        <f>A9+1</f>
        <v>2</v>
      </c>
      <c r="B10">
        <f t="shared" ref="B10:B40" si="0">34.02423271*A10</f>
        <v>68.048465419999999</v>
      </c>
      <c r="C10" t="s">
        <v>1</v>
      </c>
    </row>
    <row r="11" spans="1:3">
      <c r="A11">
        <f t="shared" ref="A11:A40" si="1">A10+1</f>
        <v>3</v>
      </c>
      <c r="B11">
        <f t="shared" si="0"/>
        <v>102.07269812999999</v>
      </c>
      <c r="C11" t="s">
        <v>1</v>
      </c>
    </row>
    <row r="12" spans="1:3">
      <c r="A12">
        <f t="shared" si="1"/>
        <v>4</v>
      </c>
      <c r="B12">
        <f t="shared" si="0"/>
        <v>136.09693084</v>
      </c>
      <c r="C12" t="s">
        <v>1</v>
      </c>
    </row>
    <row r="13" spans="1:3">
      <c r="A13">
        <f t="shared" si="1"/>
        <v>5</v>
      </c>
      <c r="B13">
        <f t="shared" si="0"/>
        <v>170.12116355000001</v>
      </c>
      <c r="C13" t="s">
        <v>1</v>
      </c>
    </row>
    <row r="14" spans="1:3">
      <c r="A14">
        <f t="shared" si="1"/>
        <v>6</v>
      </c>
      <c r="B14">
        <f t="shared" si="0"/>
        <v>204.14539625999998</v>
      </c>
    </row>
    <row r="15" spans="1:3">
      <c r="A15">
        <f t="shared" si="1"/>
        <v>7</v>
      </c>
      <c r="B15">
        <f t="shared" si="0"/>
        <v>238.16962896999999</v>
      </c>
    </row>
    <row r="16" spans="1:3">
      <c r="A16">
        <f t="shared" si="1"/>
        <v>8</v>
      </c>
      <c r="B16">
        <f t="shared" si="0"/>
        <v>272.19386168</v>
      </c>
    </row>
    <row r="17" spans="1:2">
      <c r="A17">
        <f t="shared" si="1"/>
        <v>9</v>
      </c>
      <c r="B17">
        <f t="shared" si="0"/>
        <v>306.21809438999998</v>
      </c>
    </row>
    <row r="18" spans="1:2">
      <c r="A18">
        <f t="shared" si="1"/>
        <v>10</v>
      </c>
      <c r="B18">
        <f t="shared" si="0"/>
        <v>340.24232710000001</v>
      </c>
    </row>
    <row r="19" spans="1:2">
      <c r="A19">
        <f t="shared" si="1"/>
        <v>11</v>
      </c>
      <c r="B19">
        <f t="shared" si="0"/>
        <v>374.26655980999999</v>
      </c>
    </row>
    <row r="20" spans="1:2">
      <c r="A20">
        <f t="shared" si="1"/>
        <v>12</v>
      </c>
      <c r="B20">
        <f t="shared" si="0"/>
        <v>408.29079251999997</v>
      </c>
    </row>
    <row r="21" spans="1:2">
      <c r="A21">
        <f t="shared" si="1"/>
        <v>13</v>
      </c>
      <c r="B21">
        <f t="shared" si="0"/>
        <v>442.31502523</v>
      </c>
    </row>
    <row r="22" spans="1:2">
      <c r="A22">
        <f t="shared" si="1"/>
        <v>14</v>
      </c>
      <c r="B22">
        <f t="shared" si="0"/>
        <v>476.33925793999998</v>
      </c>
    </row>
    <row r="23" spans="1:2">
      <c r="A23">
        <f t="shared" si="1"/>
        <v>15</v>
      </c>
      <c r="B23">
        <f t="shared" si="0"/>
        <v>510.36349065000002</v>
      </c>
    </row>
    <row r="24" spans="1:2">
      <c r="A24">
        <f t="shared" si="1"/>
        <v>16</v>
      </c>
      <c r="B24">
        <f t="shared" si="0"/>
        <v>544.38772336</v>
      </c>
    </row>
    <row r="25" spans="1:2">
      <c r="A25">
        <f t="shared" si="1"/>
        <v>17</v>
      </c>
      <c r="B25">
        <f t="shared" si="0"/>
        <v>578.41195606999997</v>
      </c>
    </row>
    <row r="26" spans="1:2">
      <c r="A26">
        <f t="shared" si="1"/>
        <v>18</v>
      </c>
      <c r="B26">
        <f t="shared" si="0"/>
        <v>612.43618877999995</v>
      </c>
    </row>
    <row r="27" spans="1:2">
      <c r="A27">
        <f t="shared" si="1"/>
        <v>19</v>
      </c>
      <c r="B27">
        <f t="shared" si="0"/>
        <v>646.46042149000004</v>
      </c>
    </row>
    <row r="28" spans="1:2">
      <c r="A28">
        <f t="shared" si="1"/>
        <v>20</v>
      </c>
      <c r="B28">
        <f t="shared" si="0"/>
        <v>680.48465420000002</v>
      </c>
    </row>
    <row r="29" spans="1:2">
      <c r="A29">
        <f t="shared" si="1"/>
        <v>21</v>
      </c>
      <c r="B29">
        <f t="shared" si="0"/>
        <v>714.50888691</v>
      </c>
    </row>
    <row r="30" spans="1:2">
      <c r="A30">
        <f t="shared" si="1"/>
        <v>22</v>
      </c>
      <c r="B30">
        <f>34.02423271*A30</f>
        <v>748.53311961999998</v>
      </c>
    </row>
    <row r="31" spans="1:2">
      <c r="A31">
        <f t="shared" si="1"/>
        <v>23</v>
      </c>
      <c r="B31">
        <f t="shared" si="0"/>
        <v>782.55735232999996</v>
      </c>
    </row>
    <row r="32" spans="1:2">
      <c r="A32">
        <f t="shared" si="1"/>
        <v>24</v>
      </c>
      <c r="B32">
        <f t="shared" si="0"/>
        <v>816.58158503999994</v>
      </c>
    </row>
    <row r="33" spans="1:2">
      <c r="A33">
        <f t="shared" si="1"/>
        <v>25</v>
      </c>
      <c r="B33">
        <f t="shared" si="0"/>
        <v>850.60581775000003</v>
      </c>
    </row>
    <row r="34" spans="1:2">
      <c r="A34">
        <f t="shared" si="1"/>
        <v>26</v>
      </c>
      <c r="B34">
        <f t="shared" si="0"/>
        <v>884.63005046000001</v>
      </c>
    </row>
    <row r="35" spans="1:2">
      <c r="A35">
        <f t="shared" si="1"/>
        <v>27</v>
      </c>
      <c r="B35">
        <f t="shared" si="0"/>
        <v>918.65428316999999</v>
      </c>
    </row>
    <row r="36" spans="1:2">
      <c r="A36">
        <f t="shared" si="1"/>
        <v>28</v>
      </c>
      <c r="B36">
        <f t="shared" si="0"/>
        <v>952.67851587999996</v>
      </c>
    </row>
    <row r="37" spans="1:2">
      <c r="A37">
        <f t="shared" si="1"/>
        <v>29</v>
      </c>
      <c r="B37">
        <f t="shared" si="0"/>
        <v>986.70274858999994</v>
      </c>
    </row>
    <row r="38" spans="1:2">
      <c r="A38">
        <f t="shared" si="1"/>
        <v>30</v>
      </c>
      <c r="B38">
        <f t="shared" si="0"/>
        <v>1020.7269813</v>
      </c>
    </row>
    <row r="39" spans="1:2">
      <c r="A39">
        <f>A38+1</f>
        <v>31</v>
      </c>
      <c r="B39">
        <f t="shared" si="0"/>
        <v>1054.75121401</v>
      </c>
    </row>
    <row r="40" spans="1:2">
      <c r="A40">
        <f t="shared" si="1"/>
        <v>32</v>
      </c>
      <c r="B40">
        <f t="shared" si="0"/>
        <v>1088.77544672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</vt:lpstr>
      <vt:lpstr>partch</vt:lpstr>
      <vt:lpstr>11Oberton</vt:lpstr>
      <vt:lpstr>Studie2</vt:lpstr>
      <vt:lpstr>Cousto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2021-07-12T12:20:12Z</dcterms:modified>
</cp:coreProperties>
</file>